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lerk\Dropbox\Chirbury\Accounts\"/>
    </mc:Choice>
  </mc:AlternateContent>
  <xr:revisionPtr revIDLastSave="0" documentId="13_ncr:1_{E115356F-F39D-4FF9-9255-1CA39E79E4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vember 2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1" l="1"/>
  <c r="L53" i="1"/>
  <c r="D51" i="1"/>
  <c r="E51" i="1"/>
  <c r="F51" i="1"/>
  <c r="H51" i="1"/>
  <c r="C50" i="1"/>
  <c r="L55" i="1"/>
  <c r="M51" i="1"/>
  <c r="N51" i="1"/>
  <c r="O51" i="1"/>
  <c r="P51" i="1"/>
  <c r="S51" i="1"/>
  <c r="L56" i="1"/>
  <c r="L58" i="1"/>
  <c r="G51" i="1"/>
  <c r="I51" i="1"/>
  <c r="D55" i="1"/>
  <c r="T4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T51" i="1"/>
  <c r="D56" i="1"/>
  <c r="D58" i="1"/>
  <c r="U51" i="1"/>
  <c r="R51" i="1"/>
  <c r="Q51" i="1"/>
  <c r="L50" i="1"/>
  <c r="I4" i="1"/>
  <c r="I5" i="1"/>
  <c r="I6" i="1"/>
  <c r="I7" i="1"/>
  <c r="I8" i="1"/>
  <c r="I9" i="1"/>
  <c r="I10" i="1"/>
  <c r="I11" i="1"/>
  <c r="I50" i="1"/>
</calcChain>
</file>

<file path=xl/sharedStrings.xml><?xml version="1.0" encoding="utf-8"?>
<sst xmlns="http://schemas.openxmlformats.org/spreadsheetml/2006/main" count="182" uniqueCount="111">
  <si>
    <t>INCOME  £</t>
  </si>
  <si>
    <t>EXPENDITURE £</t>
  </si>
  <si>
    <t>Date</t>
  </si>
  <si>
    <t>Details</t>
  </si>
  <si>
    <t>Precept</t>
  </si>
  <si>
    <t>VAT</t>
  </si>
  <si>
    <t>Misc.</t>
  </si>
  <si>
    <t>Interest</t>
  </si>
  <si>
    <t>Cheque No</t>
  </si>
  <si>
    <t>Salary</t>
  </si>
  <si>
    <t>Admin</t>
  </si>
  <si>
    <t>Other</t>
  </si>
  <si>
    <t xml:space="preserve"> £ total </t>
  </si>
  <si>
    <t>INCOME TOTAL</t>
  </si>
  <si>
    <t>EXPENSE TOTAL</t>
  </si>
  <si>
    <t>TOTAL</t>
  </si>
  <si>
    <t>BBF</t>
  </si>
  <si>
    <t>Shropshire Council</t>
  </si>
  <si>
    <t>BACS</t>
  </si>
  <si>
    <t>01.04.22</t>
  </si>
  <si>
    <t>Zurich Insurance</t>
  </si>
  <si>
    <t>CHIRBURY PARISH COUNCIL</t>
  </si>
  <si>
    <t>Bank ref</t>
  </si>
  <si>
    <t>Transfer</t>
  </si>
  <si>
    <t>Grants</t>
  </si>
  <si>
    <t>2021 N Fund</t>
  </si>
  <si>
    <t>Bank Charge</t>
  </si>
  <si>
    <t>RECEIPTS AND PAYMENT SUMMARY FOR YEAR ENDING 31.03.24</t>
  </si>
  <si>
    <t>01.04.23</t>
  </si>
  <si>
    <t>21.04.23</t>
  </si>
  <si>
    <t>CR</t>
  </si>
  <si>
    <t>11.04.23</t>
  </si>
  <si>
    <t>Charge</t>
  </si>
  <si>
    <t>12.05.23</t>
  </si>
  <si>
    <t>24.05.23</t>
  </si>
  <si>
    <t>S J Smith May</t>
  </si>
  <si>
    <t>Shropshire Council Electric</t>
  </si>
  <si>
    <t>SALC Affiliation Fee</t>
  </si>
  <si>
    <t>D T Ground Maintenance</t>
  </si>
  <si>
    <t>31.05.23</t>
  </si>
  <si>
    <t>Priest Weston Village Hall</t>
  </si>
  <si>
    <t>Marton VH Coronation</t>
  </si>
  <si>
    <t>11.06.23</t>
  </si>
  <si>
    <t xml:space="preserve"> Parish Reserve 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</si>
  <si>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</si>
  <si>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</si>
  <si>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</si>
  <si>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</si>
  <si>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</si>
  <si>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</si>
  <si>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</si>
  <si>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Reserves</t>
  </si>
  <si>
    <t>Y/E 2023</t>
  </si>
  <si>
    <t>New Lights Fund</t>
  </si>
  <si>
    <t>Highways</t>
  </si>
  <si>
    <t>Parish Plan</t>
  </si>
  <si>
    <t>Playing Field</t>
  </si>
  <si>
    <t>General Maintenance</t>
  </si>
  <si>
    <t>Neigh Fund</t>
  </si>
  <si>
    <t xml:space="preserve">3 Months Operating </t>
  </si>
  <si>
    <t>Grant Pot</t>
  </si>
  <si>
    <t>Total Reserves</t>
  </si>
  <si>
    <t>21.05.23</t>
  </si>
  <si>
    <t>21.06.23</t>
  </si>
  <si>
    <t xml:space="preserve">S J Smith April </t>
  </si>
  <si>
    <t>24.06.23</t>
  </si>
  <si>
    <t>S J Smith June</t>
  </si>
  <si>
    <t>24.07.23</t>
  </si>
  <si>
    <t>S J Smith July</t>
  </si>
  <si>
    <t>12.07.23</t>
  </si>
  <si>
    <t>03.07.23</t>
  </si>
  <si>
    <t>HMRC Tax and NI</t>
  </si>
  <si>
    <t>18.07.23</t>
  </si>
  <si>
    <t>Information Commissioner</t>
  </si>
  <si>
    <t>26.07.23</t>
  </si>
  <si>
    <t>S J Smith August</t>
  </si>
  <si>
    <t>J Ince Audit Fee</t>
  </si>
  <si>
    <t>Info Solutions Website</t>
  </si>
  <si>
    <t>Playsafety Inspection</t>
  </si>
  <si>
    <t>DM Payroll Services</t>
  </si>
  <si>
    <t>17.07.23</t>
  </si>
  <si>
    <t>VAT 21-22</t>
  </si>
  <si>
    <t>21.07.23</t>
  </si>
  <si>
    <t>21.08.23</t>
  </si>
  <si>
    <t xml:space="preserve">Cancelled </t>
  </si>
  <si>
    <t>07.08.23</t>
  </si>
  <si>
    <t>23.08.23</t>
  </si>
  <si>
    <t>11.08.23</t>
  </si>
  <si>
    <t>11.09.23</t>
  </si>
  <si>
    <t>28.08.23</t>
  </si>
  <si>
    <t>In Bank</t>
  </si>
  <si>
    <t>12.09.23</t>
  </si>
  <si>
    <t>S J Smith</t>
  </si>
  <si>
    <t>Chirbury Parish Hall</t>
  </si>
  <si>
    <t>Lloyds Account</t>
  </si>
  <si>
    <t>21.09.23</t>
  </si>
  <si>
    <t>13.10.23</t>
  </si>
  <si>
    <t>VAT 22-23</t>
  </si>
  <si>
    <t>08.10.23</t>
  </si>
  <si>
    <t>Lymore Estate Play Area</t>
  </si>
  <si>
    <t>12.10.23</t>
  </si>
  <si>
    <t>DD</t>
  </si>
  <si>
    <t>21.10.23</t>
  </si>
  <si>
    <t>11.11.23</t>
  </si>
  <si>
    <t>30.10.23</t>
  </si>
  <si>
    <t>21.11.23</t>
  </si>
  <si>
    <t>14.11.23</t>
  </si>
  <si>
    <t>Marton Village Hall</t>
  </si>
  <si>
    <t>27.11.23</t>
  </si>
  <si>
    <t>Highline (Street Lamps)</t>
  </si>
  <si>
    <t>*20000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</si>
</sst>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4" fillId="2" borderId="7" xfId="0" applyFont="1" applyFill="1" applyBorder="1"/>
    <xf numFmtId="4" fontId="4" fillId="2" borderId="7" xfId="0" applyNumberFormat="1" applyFont="1" applyFill="1" applyBorder="1"/>
    <xf numFmtId="4" fontId="5" fillId="2" borderId="7" xfId="0" applyNumberFormat="1" applyFont="1" applyFill="1" applyBorder="1"/>
    <xf numFmtId="4" fontId="3" fillId="2" borderId="7" xfId="0" applyNumberFormat="1" applyFont="1" applyFill="1" applyBorder="1"/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left"/>
    </xf>
    <xf numFmtId="4" fontId="5" fillId="0" borderId="7" xfId="0" applyNumberFormat="1" applyFont="1" applyBorder="1"/>
    <xf numFmtId="4" fontId="4" fillId="0" borderId="7" xfId="2" applyNumberFormat="1" applyFont="1" applyFill="1" applyBorder="1" applyAlignment="1"/>
    <xf numFmtId="4" fontId="4" fillId="0" borderId="7" xfId="2" applyNumberFormat="1" applyFont="1" applyFill="1" applyBorder="1" applyAlignment="1">
      <alignment horizontal="left"/>
    </xf>
    <xf numFmtId="4" fontId="4" fillId="0" borderId="0" xfId="0" applyNumberFormat="1" applyFont="1"/>
    <xf numFmtId="0" fontId="4" fillId="0" borderId="7" xfId="0" applyFont="1" applyBorder="1" applyAlignment="1">
      <alignment horizontal="center"/>
    </xf>
    <xf numFmtId="4" fontId="3" fillId="3" borderId="5" xfId="0" applyNumberFormat="1" applyFont="1" applyFill="1" applyBorder="1"/>
    <xf numFmtId="0" fontId="4" fillId="0" borderId="13" xfId="0" applyFont="1" applyBorder="1"/>
    <xf numFmtId="0" fontId="4" fillId="0" borderId="12" xfId="0" applyFont="1" applyBorder="1"/>
    <xf numFmtId="0" fontId="3" fillId="0" borderId="5" xfId="0" applyFont="1" applyBorder="1"/>
    <xf numFmtId="0" fontId="3" fillId="0" borderId="0" xfId="0" applyFont="1"/>
    <xf numFmtId="2" fontId="3" fillId="0" borderId="6" xfId="0" applyNumberFormat="1" applyFont="1" applyBorder="1"/>
    <xf numFmtId="43" fontId="3" fillId="0" borderId="14" xfId="1" applyFont="1" applyBorder="1"/>
    <xf numFmtId="4" fontId="4" fillId="4" borderId="7" xfId="0" applyNumberFormat="1" applyFont="1" applyFill="1" applyBorder="1"/>
    <xf numFmtId="0" fontId="4" fillId="2" borderId="7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3" borderId="8" xfId="0" applyFont="1" applyFill="1" applyBorder="1"/>
    <xf numFmtId="0" fontId="3" fillId="3" borderId="9" xfId="0" applyFont="1" applyFill="1" applyBorder="1"/>
    <xf numFmtId="4" fontId="3" fillId="3" borderId="10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4" fontId="3" fillId="3" borderId="0" xfId="0" applyNumberFormat="1" applyFont="1" applyFill="1"/>
    <xf numFmtId="4" fontId="4" fillId="4" borderId="0" xfId="0" applyNumberFormat="1" applyFont="1" applyFill="1"/>
    <xf numFmtId="0" fontId="4" fillId="2" borderId="11" xfId="0" applyFont="1" applyFill="1" applyBorder="1"/>
    <xf numFmtId="0" fontId="4" fillId="2" borderId="12" xfId="0" applyFont="1" applyFill="1" applyBorder="1"/>
    <xf numFmtId="4" fontId="4" fillId="2" borderId="12" xfId="0" applyNumberFormat="1" applyFont="1" applyFill="1" applyBorder="1"/>
    <xf numFmtId="2" fontId="4" fillId="2" borderId="12" xfId="0" applyNumberFormat="1" applyFont="1" applyFill="1" applyBorder="1"/>
    <xf numFmtId="4" fontId="3" fillId="2" borderId="11" xfId="0" applyNumberFormat="1" applyFont="1" applyFill="1" applyBorder="1"/>
    <xf numFmtId="4" fontId="4" fillId="0" borderId="12" xfId="0" applyNumberFormat="1" applyFont="1" applyBorder="1"/>
    <xf numFmtId="4" fontId="4" fillId="0" borderId="13" xfId="0" applyNumberFormat="1" applyFont="1" applyBorder="1"/>
    <xf numFmtId="4" fontId="3" fillId="0" borderId="11" xfId="0" applyNumberFormat="1" applyFont="1" applyBorder="1"/>
    <xf numFmtId="4" fontId="1" fillId="0" borderId="0" xfId="0" applyNumberFormat="1" applyFont="1"/>
    <xf numFmtId="0" fontId="4" fillId="0" borderId="0" xfId="0" applyFont="1"/>
    <xf numFmtId="43" fontId="4" fillId="0" borderId="0" xfId="0" applyNumberFormat="1" applyFont="1"/>
    <xf numFmtId="0" fontId="3" fillId="0" borderId="13" xfId="0" applyFont="1" applyBorder="1"/>
    <xf numFmtId="0" fontId="3" fillId="0" borderId="12" xfId="0" applyFont="1" applyBorder="1"/>
    <xf numFmtId="17" fontId="3" fillId="0" borderId="15" xfId="0" applyNumberFormat="1" applyFont="1" applyBorder="1"/>
    <xf numFmtId="0" fontId="1" fillId="0" borderId="12" xfId="0" applyFont="1" applyBorder="1"/>
    <xf numFmtId="17" fontId="3" fillId="0" borderId="12" xfId="0" applyNumberFormat="1" applyFont="1" applyBorder="1"/>
    <xf numFmtId="8" fontId="4" fillId="2" borderId="11" xfId="0" applyNumberFormat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4" xfId="0" applyNumberFormat="1" applyFont="1" applyFill="1" applyBorder="1"/>
    <xf numFmtId="0" fontId="4" fillId="2" borderId="5" xfId="0" applyFont="1" applyFill="1" applyBorder="1"/>
    <xf numFmtId="4" fontId="4" fillId="2" borderId="6" xfId="0" applyNumberFormat="1" applyFont="1" applyFill="1" applyBorder="1"/>
    <xf numFmtId="4" fontId="4" fillId="2" borderId="14" xfId="0" applyNumberFormat="1" applyFont="1" applyFill="1" applyBorder="1"/>
    <xf numFmtId="0" fontId="4" fillId="2" borderId="13" xfId="0" applyFont="1" applyFill="1" applyBorder="1"/>
    <xf numFmtId="4" fontId="4" fillId="2" borderId="15" xfId="0" applyNumberFormat="1" applyFont="1" applyFill="1" applyBorder="1"/>
    <xf numFmtId="8" fontId="1" fillId="0" borderId="0" xfId="0" applyNumberFormat="1" applyFont="1"/>
    <xf numFmtId="0" fontId="7" fillId="2" borderId="11" xfId="0" applyFont="1" applyFill="1" applyBorder="1"/>
    <xf numFmtId="0" fontId="7" fillId="2" borderId="15" xfId="0" applyFont="1" applyFill="1" applyBorder="1"/>
    <xf numFmtId="0" fontId="1" fillId="0" borderId="14" xfId="0" applyFont="1" applyBorder="1"/>
    <xf numFmtId="0" fontId="1" fillId="0" borderId="6" xfId="0" applyFont="1" applyBorder="1"/>
    <xf numFmtId="0" fontId="1" fillId="0" borderId="16" xfId="0" applyFont="1" applyBorder="1"/>
    <xf numFmtId="0" fontId="1" fillId="0" borderId="10" xfId="0" applyFont="1" applyBorder="1"/>
    <xf numFmtId="0" fontId="8" fillId="2" borderId="7" xfId="0" applyFont="1" applyFill="1" applyBorder="1"/>
    <xf numFmtId="4" fontId="8" fillId="2" borderId="7" xfId="0" applyNumberFormat="1" applyFont="1" applyFill="1" applyBorder="1"/>
    <xf numFmtId="4" fontId="6" fillId="2" borderId="7" xfId="0" applyNumberFormat="1" applyFont="1" applyFill="1" applyBorder="1"/>
    <xf numFmtId="4" fontId="8" fillId="0" borderId="7" xfId="0" applyNumberFormat="1" applyFont="1" applyBorder="1"/>
    <xf numFmtId="3" fontId="4" fillId="2" borderId="7" xfId="0" applyNumberFormat="1" applyFont="1" applyFill="1" applyBorder="1"/>
    <xf numFmtId="2" fontId="4" fillId="2" borderId="7" xfId="0" applyNumberFormat="1" applyFont="1" applyFill="1" applyBorder="1"/>
    <xf numFmtId="0" fontId="3" fillId="2" borderId="7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9"/>
  <sheetViews>
    <sheetView tabSelected="1" topLeftCell="A51" workbookViewId="0">
      <selection activeCell="L6" sqref="L6"/>
    </sheetView>
  </sheetViews>
  <sheetFormatPr defaultColWidth="8" defaultRowHeight="11.25" x14ac:dyDescent="0.2"/>
  <cols>
    <col min="1" max="11" width="8" style="1"/>
    <col min="12" max="12" width="17.140625" style="1" customWidth="1"/>
    <col min="13" max="16384" width="8" style="1"/>
  </cols>
  <sheetData>
    <row r="1" spans="1:21" ht="12" thickBot="1" x14ac:dyDescent="0.25">
      <c r="A1" s="2" t="s">
        <v>21</v>
      </c>
      <c r="B1" s="3"/>
      <c r="C1" s="3"/>
      <c r="D1" s="3"/>
      <c r="E1" s="3"/>
      <c r="F1" s="3"/>
      <c r="G1" s="3"/>
      <c r="H1" s="3"/>
      <c r="I1" s="3"/>
      <c r="J1" s="3" t="s">
        <v>27</v>
      </c>
      <c r="K1" s="3"/>
      <c r="L1" s="3"/>
      <c r="M1" s="3"/>
      <c r="N1" s="3"/>
      <c r="O1" s="3"/>
      <c r="P1" s="3"/>
      <c r="Q1" s="3"/>
      <c r="R1" s="3"/>
      <c r="S1" s="3"/>
      <c r="T1" s="4"/>
    </row>
    <row r="2" spans="1:21" x14ac:dyDescent="0.2">
      <c r="A2" s="2" t="s">
        <v>0</v>
      </c>
      <c r="B2" s="3"/>
      <c r="C2" s="3"/>
      <c r="D2" s="3"/>
      <c r="E2" s="3"/>
      <c r="F2" s="3"/>
      <c r="G2" s="3"/>
      <c r="H2" s="3"/>
      <c r="I2" s="4" t="s">
        <v>16</v>
      </c>
      <c r="J2" s="2" t="s">
        <v>1</v>
      </c>
      <c r="K2" s="3"/>
      <c r="L2" s="3"/>
      <c r="M2" s="3"/>
      <c r="N2" s="3"/>
      <c r="O2" s="3"/>
      <c r="P2" s="3"/>
      <c r="Q2" s="3"/>
      <c r="R2" s="3"/>
      <c r="S2" s="3"/>
      <c r="T2" s="5" t="s">
        <v>16</v>
      </c>
    </row>
    <row r="3" spans="1:21" x14ac:dyDescent="0.2">
      <c r="A3" s="20" t="s">
        <v>2</v>
      </c>
      <c r="B3" s="21" t="s">
        <v>22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23</v>
      </c>
      <c r="H3" s="21" t="s">
        <v>7</v>
      </c>
      <c r="I3" s="22">
        <v>27600.68</v>
      </c>
      <c r="J3" s="20" t="s">
        <v>2</v>
      </c>
      <c r="K3" s="21" t="s">
        <v>8</v>
      </c>
      <c r="L3" s="21" t="s">
        <v>3</v>
      </c>
      <c r="M3" s="21" t="s">
        <v>9</v>
      </c>
      <c r="N3" s="21" t="s">
        <v>10</v>
      </c>
      <c r="O3" s="21" t="s">
        <v>24</v>
      </c>
      <c r="P3" s="21" t="s">
        <v>11</v>
      </c>
      <c r="Q3" s="21" t="s">
        <v>5</v>
      </c>
      <c r="R3" s="21" t="s">
        <v>23</v>
      </c>
      <c r="S3" s="21" t="s">
        <v>12</v>
      </c>
      <c r="T3" s="23">
        <v>2610.77</v>
      </c>
    </row>
    <row r="4" spans="1:21" x14ac:dyDescent="0.2">
      <c r="A4" s="6" t="s">
        <v>28</v>
      </c>
      <c r="B4" s="6" t="s">
        <v>18</v>
      </c>
      <c r="C4" s="6" t="s">
        <v>17</v>
      </c>
      <c r="D4" s="72">
        <v>12323</v>
      </c>
      <c r="E4" s="6"/>
      <c r="F4" s="7"/>
      <c r="G4" s="7">
        <v>-12323</v>
      </c>
      <c r="H4" s="7"/>
      <c r="I4" s="70">
        <f>SUM(D4:H4)</f>
        <v>0</v>
      </c>
      <c r="J4" s="10" t="s">
        <v>19</v>
      </c>
      <c r="K4" s="11"/>
      <c r="L4" s="10"/>
      <c r="M4" s="10"/>
      <c r="N4" s="10"/>
      <c r="O4" s="10"/>
      <c r="P4" s="10"/>
      <c r="Q4" s="24"/>
      <c r="R4" s="8">
        <v>12323</v>
      </c>
      <c r="S4" s="12"/>
      <c r="T4" s="10">
        <f>SUM(T3+R4-S4)</f>
        <v>14933.77</v>
      </c>
    </row>
    <row r="5" spans="1:21" x14ac:dyDescent="0.2">
      <c r="A5" s="6" t="s">
        <v>28</v>
      </c>
      <c r="B5" s="25" t="s">
        <v>18</v>
      </c>
      <c r="C5" s="6" t="s">
        <v>25</v>
      </c>
      <c r="D5" s="73">
        <v>1435.18</v>
      </c>
      <c r="E5" s="74"/>
      <c r="F5" s="7"/>
      <c r="G5" s="7">
        <v>-1435.18</v>
      </c>
      <c r="H5" s="7"/>
      <c r="I5" s="70">
        <f t="shared" ref="I5:I11" si="0">SUM(D5:H5)</f>
        <v>0</v>
      </c>
      <c r="J5" s="10"/>
      <c r="K5" s="26"/>
      <c r="L5" s="13"/>
      <c r="M5" s="10"/>
      <c r="N5" s="10"/>
      <c r="O5" s="10"/>
      <c r="P5" s="10"/>
      <c r="Q5" s="24"/>
      <c r="R5" s="8">
        <v>1435.18</v>
      </c>
      <c r="S5" s="12"/>
      <c r="T5" s="10">
        <f t="shared" ref="T5:T49" si="1">SUM(T4+R5-S5)</f>
        <v>16368.95</v>
      </c>
      <c r="U5" s="42"/>
    </row>
    <row r="6" spans="1:21" x14ac:dyDescent="0.2">
      <c r="A6" s="6" t="s">
        <v>29</v>
      </c>
      <c r="B6" s="25" t="s">
        <v>30</v>
      </c>
      <c r="C6" s="6" t="s">
        <v>7</v>
      </c>
      <c r="D6" s="7"/>
      <c r="E6" s="74"/>
      <c r="F6" s="7"/>
      <c r="G6" s="7"/>
      <c r="H6" s="7">
        <v>30.47</v>
      </c>
      <c r="I6" s="70">
        <f t="shared" si="0"/>
        <v>30.47</v>
      </c>
      <c r="J6" s="10" t="s">
        <v>31</v>
      </c>
      <c r="K6" s="26" t="s">
        <v>32</v>
      </c>
      <c r="L6" s="10" t="s">
        <v>26</v>
      </c>
      <c r="M6" s="10"/>
      <c r="N6" s="10"/>
      <c r="O6" s="10"/>
      <c r="P6" s="10">
        <v>8</v>
      </c>
      <c r="Q6" s="24"/>
      <c r="R6" s="8"/>
      <c r="S6" s="12">
        <f t="shared" ref="S6:S49" si="2">SUM(M6:P6)</f>
        <v>8</v>
      </c>
      <c r="T6" s="10">
        <f t="shared" si="1"/>
        <v>16360.95</v>
      </c>
    </row>
    <row r="7" spans="1:21" x14ac:dyDescent="0.2">
      <c r="A7" s="6" t="s">
        <v>62</v>
      </c>
      <c r="B7" s="25" t="s">
        <v>30</v>
      </c>
      <c r="C7" s="6" t="s">
        <v>7</v>
      </c>
      <c r="D7" s="6"/>
      <c r="E7" s="6"/>
      <c r="F7" s="7"/>
      <c r="G7" s="7"/>
      <c r="H7" s="7">
        <v>32.08</v>
      </c>
      <c r="I7" s="70">
        <f t="shared" si="0"/>
        <v>32.08</v>
      </c>
      <c r="J7" s="11" t="s">
        <v>33</v>
      </c>
      <c r="K7" s="26" t="s">
        <v>32</v>
      </c>
      <c r="L7" s="10" t="s">
        <v>26</v>
      </c>
      <c r="M7" s="10"/>
      <c r="N7" s="10"/>
      <c r="O7" s="10"/>
      <c r="P7" s="10">
        <v>11</v>
      </c>
      <c r="Q7" s="24"/>
      <c r="R7" s="7"/>
      <c r="S7" s="12">
        <f t="shared" si="2"/>
        <v>11</v>
      </c>
      <c r="T7" s="10">
        <f t="shared" si="1"/>
        <v>16349.95</v>
      </c>
    </row>
    <row r="8" spans="1:21" x14ac:dyDescent="0.2">
      <c r="A8" s="6" t="s">
        <v>63</v>
      </c>
      <c r="B8" s="25" t="s">
        <v>30</v>
      </c>
      <c r="C8" s="6" t="s">
        <v>7</v>
      </c>
      <c r="D8" s="6"/>
      <c r="E8" s="6"/>
      <c r="F8" s="7"/>
      <c r="G8" s="7"/>
      <c r="H8" s="7">
        <v>34.39</v>
      </c>
      <c r="I8" s="70">
        <f t="shared" si="0"/>
        <v>34.39</v>
      </c>
      <c r="J8" s="11" t="s">
        <v>34</v>
      </c>
      <c r="K8" s="26">
        <v>200030</v>
      </c>
      <c r="L8" s="14" t="s">
        <v>64</v>
      </c>
      <c r="M8" s="10">
        <v>300.86</v>
      </c>
      <c r="N8" s="10"/>
      <c r="O8" s="10"/>
      <c r="P8" s="10"/>
      <c r="Q8" s="24"/>
      <c r="R8" s="7"/>
      <c r="S8" s="12">
        <f t="shared" si="2"/>
        <v>300.86</v>
      </c>
      <c r="T8" s="12">
        <f t="shared" si="1"/>
        <v>16049.09</v>
      </c>
    </row>
    <row r="9" spans="1:21" x14ac:dyDescent="0.2">
      <c r="A9" s="6" t="s">
        <v>80</v>
      </c>
      <c r="B9" s="25" t="s">
        <v>30</v>
      </c>
      <c r="C9" s="6" t="s">
        <v>81</v>
      </c>
      <c r="D9" s="6"/>
      <c r="E9" s="73">
        <v>424.2</v>
      </c>
      <c r="F9" s="7"/>
      <c r="G9" s="7"/>
      <c r="H9" s="7"/>
      <c r="I9" s="70">
        <f t="shared" si="0"/>
        <v>424.2</v>
      </c>
      <c r="J9" s="11" t="s">
        <v>34</v>
      </c>
      <c r="K9" s="26">
        <v>200031</v>
      </c>
      <c r="L9" s="10" t="s">
        <v>35</v>
      </c>
      <c r="M9" s="10">
        <v>300.86</v>
      </c>
      <c r="N9" s="10">
        <v>21.6</v>
      </c>
      <c r="O9" s="10"/>
      <c r="P9" s="10"/>
      <c r="Q9" s="24"/>
      <c r="R9" s="7"/>
      <c r="S9" s="12">
        <f t="shared" si="2"/>
        <v>322.46000000000004</v>
      </c>
      <c r="T9" s="10">
        <f t="shared" si="1"/>
        <v>15726.630000000001</v>
      </c>
    </row>
    <row r="10" spans="1:21" x14ac:dyDescent="0.2">
      <c r="A10" s="6" t="s">
        <v>82</v>
      </c>
      <c r="B10" s="25" t="s">
        <v>30</v>
      </c>
      <c r="C10" s="6" t="s">
        <v>7</v>
      </c>
      <c r="D10" s="6"/>
      <c r="E10" s="6"/>
      <c r="F10" s="7"/>
      <c r="G10" s="7"/>
      <c r="H10" s="7">
        <v>35.590000000000003</v>
      </c>
      <c r="I10" s="70">
        <f t="shared" si="0"/>
        <v>35.590000000000003</v>
      </c>
      <c r="J10" s="11" t="s">
        <v>34</v>
      </c>
      <c r="K10" s="26">
        <v>200032</v>
      </c>
      <c r="L10" s="26" t="s">
        <v>20</v>
      </c>
      <c r="M10" s="10"/>
      <c r="N10" s="10">
        <v>590.63</v>
      </c>
      <c r="O10" s="10"/>
      <c r="P10" s="10"/>
      <c r="Q10" s="24"/>
      <c r="R10" s="7"/>
      <c r="S10" s="12">
        <f t="shared" si="2"/>
        <v>590.63</v>
      </c>
      <c r="T10" s="10">
        <f t="shared" si="1"/>
        <v>15136.000000000002</v>
      </c>
    </row>
    <row r="11" spans="1:21" x14ac:dyDescent="0.2">
      <c r="A11" s="6" t="s">
        <v>83</v>
      </c>
      <c r="B11" s="25" t="s">
        <v>30</v>
      </c>
      <c r="C11" s="6" t="s">
        <v>7</v>
      </c>
      <c r="D11" s="6"/>
      <c r="E11" s="6"/>
      <c r="F11" s="7"/>
      <c r="G11" s="7"/>
      <c r="H11" s="7">
        <v>42.51</v>
      </c>
      <c r="I11" s="70">
        <f t="shared" si="0"/>
        <v>42.51</v>
      </c>
      <c r="J11" s="11" t="s">
        <v>34</v>
      </c>
      <c r="K11" s="26">
        <v>200033</v>
      </c>
      <c r="L11" s="10" t="s">
        <v>36</v>
      </c>
      <c r="M11" s="10"/>
      <c r="N11" s="43"/>
      <c r="O11" s="10"/>
      <c r="P11" s="10">
        <v>531.9</v>
      </c>
      <c r="Q11" s="24">
        <v>88.65</v>
      </c>
      <c r="R11" s="7"/>
      <c r="S11" s="12">
        <f t="shared" si="2"/>
        <v>531.9</v>
      </c>
      <c r="T11" s="10">
        <f t="shared" si="1"/>
        <v>14604.100000000002</v>
      </c>
    </row>
    <row r="12" spans="1:21" x14ac:dyDescent="0.2">
      <c r="A12" s="6"/>
      <c r="B12" s="6"/>
      <c r="C12" s="6"/>
      <c r="D12" s="68"/>
      <c r="E12" s="68"/>
      <c r="F12" s="69"/>
      <c r="G12" s="69"/>
      <c r="H12" s="69"/>
      <c r="I12" s="9"/>
      <c r="J12" s="10" t="s">
        <v>34</v>
      </c>
      <c r="K12" s="26">
        <v>200034</v>
      </c>
      <c r="L12" s="10" t="s">
        <v>37</v>
      </c>
      <c r="M12" s="10"/>
      <c r="N12" s="10"/>
      <c r="O12" s="10"/>
      <c r="P12" s="10">
        <v>438.09</v>
      </c>
      <c r="Q12" s="24"/>
      <c r="R12" s="7"/>
      <c r="S12" s="12">
        <f t="shared" si="2"/>
        <v>438.09</v>
      </c>
      <c r="T12" s="10">
        <f t="shared" si="1"/>
        <v>14166.010000000002</v>
      </c>
    </row>
    <row r="13" spans="1:21" x14ac:dyDescent="0.2">
      <c r="A13" s="6"/>
      <c r="B13" s="6"/>
      <c r="C13" s="6"/>
      <c r="D13" s="6"/>
      <c r="E13" s="6"/>
      <c r="F13" s="7"/>
      <c r="G13" s="7"/>
      <c r="H13" s="7"/>
      <c r="I13" s="9"/>
      <c r="J13" s="10" t="s">
        <v>34</v>
      </c>
      <c r="K13" s="26">
        <v>200035</v>
      </c>
      <c r="L13" s="10" t="s">
        <v>38</v>
      </c>
      <c r="M13" s="10"/>
      <c r="N13" s="10"/>
      <c r="O13" s="10"/>
      <c r="P13" s="10">
        <v>335.6</v>
      </c>
      <c r="Q13" s="24"/>
      <c r="R13" s="7"/>
      <c r="S13" s="12">
        <f t="shared" si="2"/>
        <v>335.6</v>
      </c>
      <c r="T13" s="10">
        <f t="shared" si="1"/>
        <v>13830.410000000002</v>
      </c>
    </row>
    <row r="14" spans="1:21" x14ac:dyDescent="0.2">
      <c r="A14" s="6"/>
      <c r="B14" s="6"/>
      <c r="C14" s="6"/>
      <c r="D14" s="6"/>
      <c r="E14" s="6"/>
      <c r="F14" s="7"/>
      <c r="G14" s="7"/>
      <c r="H14" s="7"/>
      <c r="I14" s="9"/>
      <c r="J14" s="10" t="s">
        <v>39</v>
      </c>
      <c r="K14" s="26">
        <v>200036</v>
      </c>
      <c r="L14" s="10" t="s">
        <v>40</v>
      </c>
      <c r="M14" s="10"/>
      <c r="N14" s="10">
        <v>20</v>
      </c>
      <c r="O14" s="10"/>
      <c r="P14" s="10"/>
      <c r="Q14" s="24"/>
      <c r="R14" s="7"/>
      <c r="S14" s="12">
        <f t="shared" si="2"/>
        <v>20</v>
      </c>
      <c r="T14" s="10">
        <f t="shared" si="1"/>
        <v>13810.410000000002</v>
      </c>
    </row>
    <row r="15" spans="1:21" x14ac:dyDescent="0.2">
      <c r="A15" s="6"/>
      <c r="B15" s="6"/>
      <c r="C15" s="6"/>
      <c r="D15" s="6"/>
      <c r="E15" s="6"/>
      <c r="F15" s="7"/>
      <c r="G15" s="7"/>
      <c r="H15" s="7"/>
      <c r="I15" s="9"/>
      <c r="J15" s="10" t="s">
        <v>39</v>
      </c>
      <c r="K15" s="26">
        <v>101428</v>
      </c>
      <c r="L15" s="10" t="s">
        <v>41</v>
      </c>
      <c r="M15" s="10"/>
      <c r="N15" s="10"/>
      <c r="O15" s="10">
        <v>200</v>
      </c>
      <c r="P15" s="10"/>
      <c r="Q15" s="24"/>
      <c r="R15" s="7"/>
      <c r="S15" s="12">
        <f t="shared" si="2"/>
        <v>200</v>
      </c>
      <c r="T15" s="10">
        <f t="shared" si="1"/>
        <v>13610.410000000002</v>
      </c>
    </row>
    <row r="16" spans="1:21" x14ac:dyDescent="0.2">
      <c r="A16" s="6"/>
      <c r="B16" s="6"/>
      <c r="C16" s="6"/>
      <c r="D16" s="6"/>
      <c r="E16" s="6"/>
      <c r="F16" s="7"/>
      <c r="G16" s="7"/>
      <c r="H16" s="7"/>
      <c r="I16" s="9"/>
      <c r="J16" s="10" t="s">
        <v>42</v>
      </c>
      <c r="K16" s="26" t="s">
        <v>32</v>
      </c>
      <c r="L16" s="10" t="s">
        <v>26</v>
      </c>
      <c r="M16" s="10"/>
      <c r="N16" s="10"/>
      <c r="O16" s="10"/>
      <c r="P16" s="10">
        <v>10</v>
      </c>
      <c r="Q16" s="24"/>
      <c r="R16" s="7"/>
      <c r="S16" s="12">
        <f t="shared" si="2"/>
        <v>10</v>
      </c>
      <c r="T16" s="10">
        <f t="shared" si="1"/>
        <v>13600.410000000002</v>
      </c>
    </row>
    <row r="17" spans="1:21" x14ac:dyDescent="0.2">
      <c r="A17" s="6"/>
      <c r="B17" s="6"/>
      <c r="C17" s="6"/>
      <c r="D17" s="6"/>
      <c r="E17" s="6"/>
      <c r="F17" s="7"/>
      <c r="G17" s="7"/>
      <c r="H17" s="7"/>
      <c r="I17" s="9"/>
      <c r="J17" s="10" t="s">
        <v>65</v>
      </c>
      <c r="K17" s="26">
        <v>101429</v>
      </c>
      <c r="L17" s="10" t="s">
        <v>66</v>
      </c>
      <c r="M17" s="10">
        <v>300.86</v>
      </c>
      <c r="N17" s="10"/>
      <c r="O17" s="10"/>
      <c r="P17" s="10"/>
      <c r="Q17" s="24"/>
      <c r="R17" s="7"/>
      <c r="S17" s="12">
        <f t="shared" si="2"/>
        <v>300.86</v>
      </c>
      <c r="T17" s="12">
        <f t="shared" si="1"/>
        <v>13299.550000000001</v>
      </c>
    </row>
    <row r="18" spans="1:21" x14ac:dyDescent="0.2">
      <c r="A18" s="6"/>
      <c r="B18" s="6"/>
      <c r="C18" s="6"/>
      <c r="D18" s="6"/>
      <c r="E18" s="6"/>
      <c r="F18" s="7"/>
      <c r="G18" s="7"/>
      <c r="H18" s="7"/>
      <c r="I18" s="9"/>
      <c r="J18" s="10" t="s">
        <v>67</v>
      </c>
      <c r="K18" s="26">
        <v>101430</v>
      </c>
      <c r="L18" s="10" t="s">
        <v>68</v>
      </c>
      <c r="M18" s="10">
        <v>300.86</v>
      </c>
      <c r="N18" s="10">
        <v>10.8</v>
      </c>
      <c r="O18" s="10"/>
      <c r="P18" s="10"/>
      <c r="Q18" s="24"/>
      <c r="R18" s="7"/>
      <c r="S18" s="12">
        <f t="shared" si="2"/>
        <v>311.66000000000003</v>
      </c>
      <c r="T18" s="10">
        <f t="shared" si="1"/>
        <v>12987.890000000001</v>
      </c>
    </row>
    <row r="19" spans="1:21" x14ac:dyDescent="0.2">
      <c r="A19" s="6"/>
      <c r="B19" s="6"/>
      <c r="C19" s="6"/>
      <c r="D19" s="6"/>
      <c r="E19" s="6"/>
      <c r="F19" s="7"/>
      <c r="G19" s="7"/>
      <c r="H19" s="7"/>
      <c r="I19" s="9"/>
      <c r="J19" s="10" t="s">
        <v>69</v>
      </c>
      <c r="K19" s="26" t="s">
        <v>32</v>
      </c>
      <c r="L19" s="10" t="s">
        <v>26</v>
      </c>
      <c r="M19" s="10"/>
      <c r="N19" s="10"/>
      <c r="O19" s="10"/>
      <c r="P19" s="10">
        <v>16</v>
      </c>
      <c r="Q19" s="24"/>
      <c r="R19" s="7"/>
      <c r="S19" s="12">
        <f t="shared" si="2"/>
        <v>16</v>
      </c>
      <c r="T19" s="10">
        <f t="shared" si="1"/>
        <v>12971.890000000001</v>
      </c>
    </row>
    <row r="20" spans="1:21" x14ac:dyDescent="0.2">
      <c r="A20" s="6"/>
      <c r="B20" s="6"/>
      <c r="C20" s="6"/>
      <c r="D20" s="6"/>
      <c r="E20" s="6"/>
      <c r="F20" s="7"/>
      <c r="G20" s="7"/>
      <c r="H20" s="7"/>
      <c r="I20" s="7"/>
      <c r="J20" s="10" t="s">
        <v>70</v>
      </c>
      <c r="K20" s="26">
        <v>101431</v>
      </c>
      <c r="L20" s="10" t="s">
        <v>71</v>
      </c>
      <c r="M20" s="10">
        <v>206</v>
      </c>
      <c r="N20" s="10"/>
      <c r="O20" s="10"/>
      <c r="P20" s="10"/>
      <c r="Q20" s="24"/>
      <c r="R20" s="7"/>
      <c r="S20" s="12">
        <f t="shared" si="2"/>
        <v>206</v>
      </c>
      <c r="T20" s="12">
        <f t="shared" si="1"/>
        <v>12765.890000000001</v>
      </c>
    </row>
    <row r="21" spans="1:21" x14ac:dyDescent="0.2">
      <c r="A21" s="6"/>
      <c r="B21" s="6"/>
      <c r="C21" s="6"/>
      <c r="D21" s="6"/>
      <c r="E21" s="6"/>
      <c r="F21" s="7"/>
      <c r="G21" s="7"/>
      <c r="H21" s="7"/>
      <c r="I21" s="7"/>
      <c r="J21" s="10" t="s">
        <v>72</v>
      </c>
      <c r="K21" s="26">
        <v>101432</v>
      </c>
      <c r="L21" s="10" t="s">
        <v>73</v>
      </c>
      <c r="M21" s="10"/>
      <c r="N21" s="10">
        <v>40</v>
      </c>
      <c r="O21" s="10"/>
      <c r="P21" s="10"/>
      <c r="Q21" s="24"/>
      <c r="R21" s="7"/>
      <c r="S21" s="12">
        <f t="shared" si="2"/>
        <v>40</v>
      </c>
      <c r="T21" s="10">
        <f t="shared" si="1"/>
        <v>12725.890000000001</v>
      </c>
    </row>
    <row r="22" spans="1:21" x14ac:dyDescent="0.2">
      <c r="A22" s="6"/>
      <c r="B22" s="6"/>
      <c r="C22" s="6"/>
      <c r="D22" s="6"/>
      <c r="E22" s="6"/>
      <c r="F22" s="7"/>
      <c r="G22" s="7"/>
      <c r="H22" s="7"/>
      <c r="I22" s="7"/>
      <c r="J22" s="10" t="s">
        <v>74</v>
      </c>
      <c r="K22" s="26">
        <v>101433</v>
      </c>
      <c r="L22" s="10" t="s">
        <v>75</v>
      </c>
      <c r="M22" s="10">
        <v>300.86</v>
      </c>
      <c r="N22" s="10">
        <v>20.7</v>
      </c>
      <c r="O22" s="10"/>
      <c r="P22" s="10"/>
      <c r="Q22" s="24"/>
      <c r="R22" s="7"/>
      <c r="S22" s="12">
        <f t="shared" si="2"/>
        <v>321.56</v>
      </c>
      <c r="T22" s="10">
        <f t="shared" si="1"/>
        <v>12404.330000000002</v>
      </c>
    </row>
    <row r="23" spans="1:21" x14ac:dyDescent="0.2">
      <c r="A23" s="6"/>
      <c r="B23" s="6"/>
      <c r="C23" s="6"/>
      <c r="D23" s="6"/>
      <c r="E23" s="6"/>
      <c r="F23" s="7"/>
      <c r="G23" s="7"/>
      <c r="H23" s="7"/>
      <c r="I23" s="7"/>
      <c r="J23" s="10" t="s">
        <v>74</v>
      </c>
      <c r="K23" s="26" t="s">
        <v>84</v>
      </c>
      <c r="L23" s="10" t="s">
        <v>76</v>
      </c>
      <c r="M23" s="10"/>
      <c r="N23" s="10"/>
      <c r="O23" s="10"/>
      <c r="P23" s="10"/>
      <c r="Q23" s="24"/>
      <c r="R23" s="7"/>
      <c r="S23" s="12">
        <f t="shared" si="2"/>
        <v>0</v>
      </c>
      <c r="T23" s="10">
        <f t="shared" si="1"/>
        <v>12404.330000000002</v>
      </c>
    </row>
    <row r="24" spans="1:21" x14ac:dyDescent="0.2">
      <c r="A24" s="6"/>
      <c r="B24" s="6"/>
      <c r="C24" s="6"/>
      <c r="D24" s="6"/>
      <c r="E24" s="6"/>
      <c r="F24" s="7"/>
      <c r="G24" s="7"/>
      <c r="H24" s="7"/>
      <c r="I24" s="7"/>
      <c r="J24" s="10" t="s">
        <v>74</v>
      </c>
      <c r="K24" s="26">
        <v>101435</v>
      </c>
      <c r="L24" s="10" t="s">
        <v>77</v>
      </c>
      <c r="M24" s="10"/>
      <c r="N24" s="10">
        <v>171.36</v>
      </c>
      <c r="O24" s="10"/>
      <c r="P24" s="10"/>
      <c r="Q24" s="24">
        <v>28.56</v>
      </c>
      <c r="R24" s="7"/>
      <c r="S24" s="12">
        <f t="shared" si="2"/>
        <v>171.36</v>
      </c>
      <c r="T24" s="10">
        <f t="shared" si="1"/>
        <v>12232.970000000001</v>
      </c>
    </row>
    <row r="25" spans="1:21" x14ac:dyDescent="0.2">
      <c r="A25" s="6"/>
      <c r="B25" s="6"/>
      <c r="C25" s="6"/>
      <c r="D25" s="6"/>
      <c r="E25" s="6"/>
      <c r="F25" s="7"/>
      <c r="G25" s="7"/>
      <c r="H25" s="7"/>
      <c r="I25" s="7"/>
      <c r="J25" s="10" t="s">
        <v>74</v>
      </c>
      <c r="K25" s="26">
        <v>101436</v>
      </c>
      <c r="L25" s="10" t="s">
        <v>38</v>
      </c>
      <c r="M25" s="10"/>
      <c r="N25" s="10"/>
      <c r="O25" s="10"/>
      <c r="P25" s="10">
        <v>335.6</v>
      </c>
      <c r="Q25" s="24"/>
      <c r="R25" s="7"/>
      <c r="S25" s="10">
        <f t="shared" si="2"/>
        <v>335.6</v>
      </c>
      <c r="T25" s="10">
        <f t="shared" si="1"/>
        <v>11897.37</v>
      </c>
    </row>
    <row r="26" spans="1:21" x14ac:dyDescent="0.2">
      <c r="A26" s="6"/>
      <c r="B26" s="6"/>
      <c r="C26" s="6"/>
      <c r="D26" s="6"/>
      <c r="E26" s="6"/>
      <c r="F26" s="7"/>
      <c r="G26" s="7"/>
      <c r="H26" s="7"/>
      <c r="I26" s="7"/>
      <c r="J26" s="10" t="s">
        <v>74</v>
      </c>
      <c r="K26" s="26">
        <v>101437</v>
      </c>
      <c r="L26" s="10" t="s">
        <v>78</v>
      </c>
      <c r="M26" s="10"/>
      <c r="N26" s="10"/>
      <c r="O26" s="10"/>
      <c r="P26" s="10">
        <v>90</v>
      </c>
      <c r="Q26" s="24">
        <v>15</v>
      </c>
      <c r="R26" s="7"/>
      <c r="S26" s="12">
        <f t="shared" si="2"/>
        <v>90</v>
      </c>
      <c r="T26" s="10">
        <f t="shared" si="1"/>
        <v>11807.37</v>
      </c>
    </row>
    <row r="27" spans="1:21" x14ac:dyDescent="0.2">
      <c r="A27" s="6"/>
      <c r="B27" s="6"/>
      <c r="C27" s="6"/>
      <c r="D27" s="6"/>
      <c r="E27" s="6"/>
      <c r="F27" s="7"/>
      <c r="G27" s="7"/>
      <c r="H27" s="7"/>
      <c r="I27" s="7"/>
      <c r="J27" s="10" t="s">
        <v>74</v>
      </c>
      <c r="K27" s="26">
        <v>101438</v>
      </c>
      <c r="L27" s="10" t="s">
        <v>79</v>
      </c>
      <c r="M27" s="10">
        <v>60</v>
      </c>
      <c r="N27" s="10"/>
      <c r="O27" s="10"/>
      <c r="P27" s="10"/>
      <c r="Q27" s="24"/>
      <c r="R27" s="7"/>
      <c r="S27" s="12">
        <f t="shared" si="2"/>
        <v>60</v>
      </c>
      <c r="T27" s="10">
        <f t="shared" si="1"/>
        <v>11747.37</v>
      </c>
    </row>
    <row r="28" spans="1:21" x14ac:dyDescent="0.2">
      <c r="A28" s="6"/>
      <c r="B28" s="6"/>
      <c r="C28" s="6"/>
      <c r="D28" s="6"/>
      <c r="E28" s="6"/>
      <c r="F28" s="7"/>
      <c r="G28" s="7"/>
      <c r="H28" s="7"/>
      <c r="I28" s="7"/>
      <c r="J28" s="10" t="s">
        <v>85</v>
      </c>
      <c r="K28" s="26">
        <v>101439</v>
      </c>
      <c r="L28" s="10" t="s">
        <v>76</v>
      </c>
      <c r="M28" s="10"/>
      <c r="N28" s="10"/>
      <c r="O28" s="10"/>
      <c r="P28" s="10">
        <v>110</v>
      </c>
      <c r="Q28" s="24"/>
      <c r="R28" s="7"/>
      <c r="S28" s="12">
        <f t="shared" si="2"/>
        <v>110</v>
      </c>
      <c r="T28" s="10">
        <f t="shared" si="1"/>
        <v>11637.37</v>
      </c>
    </row>
    <row r="29" spans="1:21" x14ac:dyDescent="0.2">
      <c r="A29" s="6"/>
      <c r="B29" s="6"/>
      <c r="C29" s="6"/>
      <c r="D29" s="6"/>
      <c r="E29" s="6"/>
      <c r="F29" s="7"/>
      <c r="G29" s="7"/>
      <c r="H29" s="7"/>
      <c r="I29" s="7"/>
      <c r="J29" s="10" t="s">
        <v>86</v>
      </c>
      <c r="K29" s="26">
        <v>101440</v>
      </c>
      <c r="L29" s="10" t="s">
        <v>36</v>
      </c>
      <c r="M29" s="10"/>
      <c r="N29" s="10"/>
      <c r="O29" s="10"/>
      <c r="P29" s="10">
        <v>531.9</v>
      </c>
      <c r="Q29" s="24">
        <v>88.65</v>
      </c>
      <c r="R29" s="7"/>
      <c r="S29" s="12">
        <f t="shared" si="2"/>
        <v>531.9</v>
      </c>
      <c r="T29" s="10">
        <f t="shared" si="1"/>
        <v>11105.470000000001</v>
      </c>
    </row>
    <row r="30" spans="1:21" x14ac:dyDescent="0.2">
      <c r="A30" s="6"/>
      <c r="B30" s="6"/>
      <c r="C30" s="6"/>
      <c r="D30" s="6"/>
      <c r="E30" s="6"/>
      <c r="F30" s="7"/>
      <c r="G30" s="7"/>
      <c r="H30" s="7"/>
      <c r="I30" s="7"/>
      <c r="J30" s="10" t="s">
        <v>87</v>
      </c>
      <c r="K30" s="26" t="s">
        <v>32</v>
      </c>
      <c r="L30" s="10" t="s">
        <v>26</v>
      </c>
      <c r="M30" s="10"/>
      <c r="N30" s="10"/>
      <c r="O30" s="10"/>
      <c r="P30" s="10">
        <v>10</v>
      </c>
      <c r="Q30" s="24"/>
      <c r="R30" s="7"/>
      <c r="S30" s="12">
        <f t="shared" si="2"/>
        <v>10</v>
      </c>
      <c r="T30" s="12">
        <f t="shared" si="1"/>
        <v>11095.470000000001</v>
      </c>
    </row>
    <row r="31" spans="1:21" x14ac:dyDescent="0.2">
      <c r="A31" s="6"/>
      <c r="B31" s="6"/>
      <c r="C31" s="6"/>
      <c r="D31" s="6"/>
      <c r="E31" s="6"/>
      <c r="F31" s="7"/>
      <c r="G31" s="7"/>
      <c r="H31" s="7"/>
      <c r="I31" s="7"/>
      <c r="J31" s="10" t="s">
        <v>88</v>
      </c>
      <c r="K31" s="26" t="s">
        <v>32</v>
      </c>
      <c r="L31" s="10" t="s">
        <v>26</v>
      </c>
      <c r="M31" s="10"/>
      <c r="N31" s="10"/>
      <c r="O31" s="10"/>
      <c r="P31" s="10">
        <v>14</v>
      </c>
      <c r="Q31" s="24"/>
      <c r="R31" s="7"/>
      <c r="S31" s="12">
        <f t="shared" si="2"/>
        <v>14</v>
      </c>
      <c r="T31" s="10">
        <f t="shared" si="1"/>
        <v>11081.470000000001</v>
      </c>
      <c r="U31" s="1" t="s">
        <v>94</v>
      </c>
    </row>
    <row r="32" spans="1:21" x14ac:dyDescent="0.2">
      <c r="A32" s="6" t="s">
        <v>89</v>
      </c>
      <c r="B32" s="6" t="s">
        <v>90</v>
      </c>
      <c r="C32" s="6" t="s">
        <v>23</v>
      </c>
      <c r="D32" s="6"/>
      <c r="E32" s="6"/>
      <c r="F32" s="7"/>
      <c r="G32" s="7">
        <v>-28199.919999999998</v>
      </c>
      <c r="H32" s="7"/>
      <c r="I32" s="7">
        <v>-28199.919999999998</v>
      </c>
      <c r="J32" s="10" t="s">
        <v>91</v>
      </c>
      <c r="K32" s="26">
        <v>101441</v>
      </c>
      <c r="L32" s="10" t="s">
        <v>23</v>
      </c>
      <c r="M32" s="10"/>
      <c r="N32" s="10"/>
      <c r="O32" s="10"/>
      <c r="P32" s="10"/>
      <c r="Q32" s="24"/>
      <c r="R32" s="8">
        <v>28199.919999999998</v>
      </c>
      <c r="S32" s="12">
        <f t="shared" si="2"/>
        <v>0</v>
      </c>
      <c r="T32" s="10">
        <f t="shared" si="1"/>
        <v>39281.39</v>
      </c>
      <c r="U32" s="1">
        <v>20000</v>
      </c>
    </row>
    <row r="33" spans="1:21" x14ac:dyDescent="0.2">
      <c r="A33" s="6" t="s">
        <v>95</v>
      </c>
      <c r="B33" s="6" t="s">
        <v>30</v>
      </c>
      <c r="C33" s="6" t="s">
        <v>7</v>
      </c>
      <c r="D33" s="6"/>
      <c r="E33" s="6"/>
      <c r="F33" s="7"/>
      <c r="G33" s="7"/>
      <c r="H33" s="7">
        <v>2.8</v>
      </c>
      <c r="I33" s="7">
        <v>2.8</v>
      </c>
      <c r="J33" s="10" t="s">
        <v>91</v>
      </c>
      <c r="K33" s="26">
        <v>101442</v>
      </c>
      <c r="L33" s="10" t="s">
        <v>92</v>
      </c>
      <c r="M33" s="10">
        <v>300.86</v>
      </c>
      <c r="N33" s="10">
        <v>25.3</v>
      </c>
      <c r="O33" s="10"/>
      <c r="P33" s="10"/>
      <c r="Q33" s="24"/>
      <c r="R33" s="7"/>
      <c r="S33" s="12">
        <f t="shared" si="2"/>
        <v>326.16000000000003</v>
      </c>
      <c r="T33" s="10">
        <f t="shared" si="1"/>
        <v>38955.229999999996</v>
      </c>
    </row>
    <row r="34" spans="1:21" x14ac:dyDescent="0.2">
      <c r="A34" s="6"/>
      <c r="B34" s="6"/>
      <c r="C34" s="6"/>
      <c r="D34" s="6"/>
      <c r="E34" s="6"/>
      <c r="F34" s="7"/>
      <c r="G34" s="7"/>
      <c r="H34" s="7"/>
      <c r="I34" s="7"/>
      <c r="J34" s="10" t="s">
        <v>91</v>
      </c>
      <c r="K34" s="26">
        <v>101443</v>
      </c>
      <c r="L34" s="10" t="s">
        <v>93</v>
      </c>
      <c r="M34" s="10"/>
      <c r="N34" s="10">
        <v>20</v>
      </c>
      <c r="O34" s="10"/>
      <c r="P34" s="10"/>
      <c r="Q34" s="24"/>
      <c r="R34" s="7"/>
      <c r="S34" s="12">
        <f t="shared" si="2"/>
        <v>20</v>
      </c>
      <c r="T34" s="10">
        <f t="shared" si="1"/>
        <v>38935.229999999996</v>
      </c>
    </row>
    <row r="35" spans="1:21" x14ac:dyDescent="0.2">
      <c r="A35" s="6"/>
      <c r="B35" s="6"/>
      <c r="C35" s="6"/>
      <c r="D35" s="6"/>
      <c r="E35" s="6"/>
      <c r="F35" s="7"/>
      <c r="G35" s="7"/>
      <c r="H35" s="7"/>
      <c r="I35" s="7"/>
      <c r="J35" s="10" t="s">
        <v>91</v>
      </c>
      <c r="K35" s="26">
        <v>101444</v>
      </c>
      <c r="L35" s="10" t="s">
        <v>38</v>
      </c>
      <c r="M35" s="10"/>
      <c r="N35" s="10"/>
      <c r="O35" s="10"/>
      <c r="P35" s="10">
        <v>335</v>
      </c>
      <c r="Q35" s="24"/>
      <c r="R35" s="7"/>
      <c r="S35" s="12">
        <v>335</v>
      </c>
      <c r="T35" s="10">
        <f t="shared" si="1"/>
        <v>38600.229999999996</v>
      </c>
    </row>
    <row r="36" spans="1:21" x14ac:dyDescent="0.2">
      <c r="A36" s="6"/>
      <c r="B36" s="6"/>
      <c r="C36" s="6"/>
      <c r="D36" s="6"/>
      <c r="E36" s="6"/>
      <c r="F36" s="7"/>
      <c r="G36" s="7"/>
      <c r="H36" s="7"/>
      <c r="I36" s="7"/>
      <c r="J36" s="10" t="s">
        <v>91</v>
      </c>
      <c r="K36" s="26">
        <v>101445</v>
      </c>
      <c r="L36" s="10" t="s">
        <v>71</v>
      </c>
      <c r="M36" s="10">
        <v>206</v>
      </c>
      <c r="N36" s="10"/>
      <c r="O36" s="10"/>
      <c r="P36" s="10"/>
      <c r="Q36" s="24"/>
      <c r="R36" s="7"/>
      <c r="S36" s="12">
        <f t="shared" si="2"/>
        <v>206</v>
      </c>
      <c r="T36" s="10">
        <f t="shared" si="1"/>
        <v>38394.229999999996</v>
      </c>
    </row>
    <row r="37" spans="1:21" x14ac:dyDescent="0.2">
      <c r="A37" s="6" t="s">
        <v>96</v>
      </c>
      <c r="B37" s="6" t="s">
        <v>30</v>
      </c>
      <c r="C37" s="6" t="s">
        <v>97</v>
      </c>
      <c r="D37" s="6"/>
      <c r="E37" s="73">
        <v>1320.4</v>
      </c>
      <c r="F37" s="7"/>
      <c r="G37" s="7"/>
      <c r="H37" s="7"/>
      <c r="I37" s="7"/>
      <c r="J37" s="10" t="s">
        <v>98</v>
      </c>
      <c r="K37" s="26">
        <v>101446</v>
      </c>
      <c r="L37" s="10" t="s">
        <v>99</v>
      </c>
      <c r="M37" s="10"/>
      <c r="N37" s="10"/>
      <c r="O37" s="10"/>
      <c r="P37" s="10">
        <v>225</v>
      </c>
      <c r="Q37" s="24"/>
      <c r="R37" s="7"/>
      <c r="S37" s="12">
        <f t="shared" si="2"/>
        <v>225</v>
      </c>
      <c r="T37" s="10">
        <f t="shared" si="1"/>
        <v>38169.229999999996</v>
      </c>
    </row>
    <row r="38" spans="1:21" x14ac:dyDescent="0.2">
      <c r="A38" s="6"/>
      <c r="B38" s="6"/>
      <c r="C38" s="6"/>
      <c r="D38" s="6"/>
      <c r="E38" s="6"/>
      <c r="F38" s="7"/>
      <c r="G38" s="7"/>
      <c r="H38" s="7"/>
      <c r="I38" s="7"/>
      <c r="J38" s="10" t="s">
        <v>100</v>
      </c>
      <c r="K38" s="26" t="s">
        <v>101</v>
      </c>
      <c r="L38" s="10" t="s">
        <v>92</v>
      </c>
      <c r="M38" s="10">
        <v>300.86</v>
      </c>
      <c r="N38" s="10"/>
      <c r="O38" s="10"/>
      <c r="P38" s="10"/>
      <c r="Q38" s="24"/>
      <c r="R38" s="7"/>
      <c r="S38" s="10">
        <f t="shared" si="2"/>
        <v>300.86</v>
      </c>
      <c r="T38" s="10">
        <f t="shared" si="1"/>
        <v>37868.369999999995</v>
      </c>
      <c r="U38" s="1">
        <v>300.86</v>
      </c>
    </row>
    <row r="39" spans="1:21" x14ac:dyDescent="0.2">
      <c r="A39" s="6"/>
      <c r="B39" s="6"/>
      <c r="C39" s="6"/>
      <c r="D39" s="6"/>
      <c r="E39" s="6"/>
      <c r="F39" s="7"/>
      <c r="G39" s="7"/>
      <c r="H39" s="7"/>
      <c r="I39" s="7"/>
      <c r="J39" s="10" t="s">
        <v>100</v>
      </c>
      <c r="K39" s="26">
        <v>101447</v>
      </c>
      <c r="L39" s="10" t="s">
        <v>92</v>
      </c>
      <c r="M39" s="10"/>
      <c r="N39" s="10">
        <v>21.4</v>
      </c>
      <c r="O39" s="10"/>
      <c r="P39" s="10"/>
      <c r="Q39" s="24"/>
      <c r="R39" s="7"/>
      <c r="S39" s="12">
        <f t="shared" si="2"/>
        <v>21.4</v>
      </c>
      <c r="T39" s="10">
        <f t="shared" si="1"/>
        <v>37846.969999999994</v>
      </c>
    </row>
    <row r="40" spans="1:21" x14ac:dyDescent="0.2">
      <c r="A40" s="6"/>
      <c r="B40" s="6"/>
      <c r="C40" s="6"/>
      <c r="D40" s="6"/>
      <c r="E40" s="6"/>
      <c r="F40" s="7"/>
      <c r="G40" s="7"/>
      <c r="H40" s="7"/>
      <c r="I40" s="7"/>
      <c r="J40" s="10" t="s">
        <v>100</v>
      </c>
      <c r="K40" s="26" t="s">
        <v>32</v>
      </c>
      <c r="L40" s="10" t="s">
        <v>26</v>
      </c>
      <c r="M40" s="10"/>
      <c r="N40" s="10"/>
      <c r="O40" s="10"/>
      <c r="P40" s="10">
        <v>11</v>
      </c>
      <c r="Q40" s="24"/>
      <c r="R40" s="7"/>
      <c r="S40" s="12">
        <f t="shared" si="2"/>
        <v>11</v>
      </c>
      <c r="T40" s="12">
        <f t="shared" si="1"/>
        <v>37835.969999999994</v>
      </c>
    </row>
    <row r="41" spans="1:21" x14ac:dyDescent="0.2">
      <c r="A41" s="6" t="s">
        <v>102</v>
      </c>
      <c r="B41" s="6" t="s">
        <v>30</v>
      </c>
      <c r="C41" s="6" t="s">
        <v>7</v>
      </c>
      <c r="D41" s="6"/>
      <c r="E41" s="6"/>
      <c r="F41" s="7"/>
      <c r="G41" s="7"/>
      <c r="H41" s="7">
        <v>0.56999999999999995</v>
      </c>
      <c r="I41" s="7"/>
      <c r="J41" s="10" t="s">
        <v>103</v>
      </c>
      <c r="K41" s="26" t="s">
        <v>32</v>
      </c>
      <c r="L41" s="10" t="s">
        <v>26</v>
      </c>
      <c r="M41" s="10"/>
      <c r="N41" s="10"/>
      <c r="O41" s="10"/>
      <c r="P41" s="10">
        <v>12</v>
      </c>
      <c r="Q41" s="24"/>
      <c r="R41" s="7"/>
      <c r="S41" s="12">
        <f t="shared" si="2"/>
        <v>12</v>
      </c>
      <c r="T41" s="10">
        <f t="shared" si="1"/>
        <v>37823.969999999994</v>
      </c>
    </row>
    <row r="42" spans="1:21" x14ac:dyDescent="0.2">
      <c r="A42" s="6"/>
      <c r="B42" s="6"/>
      <c r="C42" s="6"/>
      <c r="D42" s="6"/>
      <c r="E42" s="6"/>
      <c r="F42" s="7"/>
      <c r="G42" s="7"/>
      <c r="H42" s="7"/>
      <c r="I42" s="7"/>
      <c r="J42" s="10" t="s">
        <v>104</v>
      </c>
      <c r="K42" s="26" t="s">
        <v>101</v>
      </c>
      <c r="L42" s="10" t="s">
        <v>92</v>
      </c>
      <c r="M42" s="10">
        <v>300.86</v>
      </c>
      <c r="N42" s="10"/>
      <c r="O42" s="10"/>
      <c r="P42" s="10"/>
      <c r="Q42" s="24"/>
      <c r="R42" s="7"/>
      <c r="S42" s="10">
        <f t="shared" si="2"/>
        <v>300.86</v>
      </c>
      <c r="T42" s="10">
        <f t="shared" si="1"/>
        <v>37523.109999999993</v>
      </c>
      <c r="U42" s="1">
        <v>300.86</v>
      </c>
    </row>
    <row r="43" spans="1:21" x14ac:dyDescent="0.2">
      <c r="A43" s="6" t="s">
        <v>105</v>
      </c>
      <c r="B43" s="6" t="s">
        <v>30</v>
      </c>
      <c r="C43" s="6" t="s">
        <v>7</v>
      </c>
      <c r="D43" s="6"/>
      <c r="E43" s="6"/>
      <c r="F43" s="7"/>
      <c r="G43" s="7"/>
      <c r="H43" s="7">
        <v>2.1800000000000002</v>
      </c>
      <c r="I43" s="7"/>
      <c r="J43" s="10" t="s">
        <v>106</v>
      </c>
      <c r="K43" s="26">
        <v>1</v>
      </c>
      <c r="L43" s="10" t="s">
        <v>92</v>
      </c>
      <c r="M43" s="10">
        <v>137.11000000000001</v>
      </c>
      <c r="N43" s="10">
        <v>11.7</v>
      </c>
      <c r="O43" s="10"/>
      <c r="P43" s="10"/>
      <c r="Q43" s="24"/>
      <c r="R43" s="7"/>
      <c r="S43" s="10">
        <f t="shared" si="2"/>
        <v>148.81</v>
      </c>
      <c r="T43" s="10">
        <f t="shared" si="1"/>
        <v>37374.299999999996</v>
      </c>
      <c r="U43" s="1">
        <v>148.81</v>
      </c>
    </row>
    <row r="44" spans="1:21" x14ac:dyDescent="0.2">
      <c r="A44" s="6"/>
      <c r="B44" s="6"/>
      <c r="C44" s="6"/>
      <c r="D44" s="6"/>
      <c r="E44" s="6"/>
      <c r="F44" s="7"/>
      <c r="G44" s="7"/>
      <c r="H44" s="7"/>
      <c r="I44" s="7"/>
      <c r="J44" s="10" t="s">
        <v>106</v>
      </c>
      <c r="K44" s="26">
        <v>2</v>
      </c>
      <c r="L44" s="10" t="s">
        <v>107</v>
      </c>
      <c r="M44" s="71"/>
      <c r="N44" s="10">
        <v>40</v>
      </c>
      <c r="O44" s="10"/>
      <c r="P44" s="10"/>
      <c r="Q44" s="24"/>
      <c r="R44" s="7"/>
      <c r="S44" s="10">
        <f t="shared" si="2"/>
        <v>40</v>
      </c>
      <c r="T44" s="10">
        <f t="shared" si="1"/>
        <v>37334.299999999996</v>
      </c>
      <c r="U44" s="1">
        <v>40</v>
      </c>
    </row>
    <row r="45" spans="1:21" x14ac:dyDescent="0.2">
      <c r="A45" s="6"/>
      <c r="B45" s="6"/>
      <c r="C45" s="6"/>
      <c r="D45" s="6"/>
      <c r="E45" s="6"/>
      <c r="F45" s="7"/>
      <c r="G45" s="7"/>
      <c r="H45" s="7"/>
      <c r="I45" s="7"/>
      <c r="J45" s="10" t="s">
        <v>106</v>
      </c>
      <c r="K45" s="26">
        <v>3</v>
      </c>
      <c r="L45" s="10" t="s">
        <v>38</v>
      </c>
      <c r="M45" s="71"/>
      <c r="N45" s="10"/>
      <c r="O45" s="10"/>
      <c r="P45" s="10">
        <v>50</v>
      </c>
      <c r="Q45" s="24"/>
      <c r="R45" s="7"/>
      <c r="S45" s="10">
        <f t="shared" si="2"/>
        <v>50</v>
      </c>
      <c r="T45" s="10">
        <f t="shared" si="1"/>
        <v>37284.299999999996</v>
      </c>
      <c r="U45" s="1">
        <v>50</v>
      </c>
    </row>
    <row r="46" spans="1:21" x14ac:dyDescent="0.2">
      <c r="A46" s="6"/>
      <c r="B46" s="6"/>
      <c r="C46" s="6"/>
      <c r="D46" s="6"/>
      <c r="E46" s="6"/>
      <c r="F46" s="7"/>
      <c r="G46" s="7"/>
      <c r="H46" s="7"/>
      <c r="I46" s="7"/>
      <c r="J46" s="10" t="s">
        <v>108</v>
      </c>
      <c r="K46" s="26">
        <v>4</v>
      </c>
      <c r="L46" s="10" t="s">
        <v>109</v>
      </c>
      <c r="M46" s="71"/>
      <c r="N46" s="10"/>
      <c r="O46" s="10"/>
      <c r="P46" s="10">
        <v>859.2</v>
      </c>
      <c r="Q46" s="24">
        <v>143.19999999999999</v>
      </c>
      <c r="R46" s="7"/>
      <c r="S46" s="10">
        <f t="shared" si="2"/>
        <v>859.2</v>
      </c>
      <c r="T46" s="10">
        <f t="shared" si="1"/>
        <v>36425.1</v>
      </c>
    </row>
    <row r="47" spans="1:21" x14ac:dyDescent="0.2">
      <c r="A47" s="6"/>
      <c r="B47" s="6"/>
      <c r="C47" s="6"/>
      <c r="D47" s="6"/>
      <c r="E47" s="6"/>
      <c r="F47" s="7"/>
      <c r="G47" s="7"/>
      <c r="H47" s="7"/>
      <c r="I47" s="7"/>
      <c r="J47" s="10"/>
      <c r="K47" s="26"/>
      <c r="L47" s="10"/>
      <c r="M47" s="71"/>
      <c r="N47" s="10"/>
      <c r="O47" s="10"/>
      <c r="P47" s="10"/>
      <c r="Q47" s="24"/>
      <c r="R47" s="7"/>
      <c r="S47" s="10">
        <f t="shared" si="2"/>
        <v>0</v>
      </c>
      <c r="T47" s="10">
        <f t="shared" si="1"/>
        <v>36425.1</v>
      </c>
    </row>
    <row r="48" spans="1:21" x14ac:dyDescent="0.2">
      <c r="A48" s="6"/>
      <c r="B48" s="6"/>
      <c r="C48" s="6"/>
      <c r="D48" s="6"/>
      <c r="E48" s="6"/>
      <c r="F48" s="7"/>
      <c r="G48" s="7"/>
      <c r="H48" s="7"/>
      <c r="I48" s="7"/>
      <c r="J48" s="10"/>
      <c r="K48" s="26"/>
      <c r="L48" s="10"/>
      <c r="M48" s="71"/>
      <c r="N48" s="10"/>
      <c r="O48" s="10"/>
      <c r="P48" s="10"/>
      <c r="Q48" s="24"/>
      <c r="R48" s="7"/>
      <c r="S48" s="10">
        <f t="shared" si="2"/>
        <v>0</v>
      </c>
      <c r="T48" s="10">
        <f t="shared" si="1"/>
        <v>36425.1</v>
      </c>
    </row>
    <row r="49" spans="1:21" x14ac:dyDescent="0.2">
      <c r="A49" s="6"/>
      <c r="B49" s="6"/>
      <c r="C49" s="6"/>
      <c r="D49" s="6"/>
      <c r="E49" s="6"/>
      <c r="F49" s="7"/>
      <c r="G49" s="7"/>
      <c r="H49" s="7"/>
      <c r="I49" s="7"/>
      <c r="J49" s="10"/>
      <c r="K49" s="16"/>
      <c r="L49" s="10"/>
      <c r="M49" s="10"/>
      <c r="N49" s="10"/>
      <c r="O49" s="10"/>
      <c r="P49" s="10"/>
      <c r="Q49" s="24"/>
      <c r="R49" s="7"/>
      <c r="S49" s="10">
        <f t="shared" si="2"/>
        <v>0</v>
      </c>
      <c r="T49" s="10">
        <f t="shared" si="1"/>
        <v>36425.1</v>
      </c>
    </row>
    <row r="50" spans="1:21" ht="12" thickBot="1" x14ac:dyDescent="0.25">
      <c r="A50" s="27" t="s">
        <v>13</v>
      </c>
      <c r="B50" s="28"/>
      <c r="C50" s="29">
        <f>SUM(D51+E51+F51+H51)</f>
        <v>15683.37</v>
      </c>
      <c r="D50" s="30"/>
      <c r="E50" s="30"/>
      <c r="F50" s="31"/>
      <c r="G50" s="31"/>
      <c r="H50" s="31"/>
      <c r="I50" s="31">
        <f>SUM(I4:I49)</f>
        <v>-27597.879999999997</v>
      </c>
      <c r="J50" s="17" t="s">
        <v>14</v>
      </c>
      <c r="K50" s="32"/>
      <c r="L50" s="32">
        <f>SUM(M51:P51)</f>
        <v>8143.77</v>
      </c>
      <c r="M50" s="15"/>
      <c r="N50" s="15"/>
      <c r="O50" s="15"/>
      <c r="P50" s="15"/>
      <c r="Q50" s="33"/>
      <c r="R50" s="31"/>
      <c r="S50" s="15"/>
      <c r="T50" s="10"/>
    </row>
    <row r="51" spans="1:21" ht="12" thickBot="1" x14ac:dyDescent="0.25">
      <c r="A51" s="34" t="s">
        <v>15</v>
      </c>
      <c r="B51" s="35"/>
      <c r="C51" s="35"/>
      <c r="D51" s="36">
        <f>SUM(D4:D49)</f>
        <v>13758.18</v>
      </c>
      <c r="E51" s="37">
        <f>SUM(E4:E50)</f>
        <v>1744.6000000000001</v>
      </c>
      <c r="F51" s="37">
        <f>SUM(F4:F50)</f>
        <v>0</v>
      </c>
      <c r="G51" s="36">
        <f>SUM(G4:G49)</f>
        <v>-41958.1</v>
      </c>
      <c r="H51" s="37">
        <f>SUM(H4:H49)</f>
        <v>180.59</v>
      </c>
      <c r="I51" s="38">
        <f>SUM(D51:H51)</f>
        <v>-26274.73</v>
      </c>
      <c r="J51" s="18"/>
      <c r="K51" s="19"/>
      <c r="L51" s="19"/>
      <c r="M51" s="39">
        <f>SUM(M4:M49)</f>
        <v>3015.9900000000007</v>
      </c>
      <c r="N51" s="39">
        <f>SUM(N4:N49)</f>
        <v>993.49</v>
      </c>
      <c r="O51" s="39">
        <f>SUM(O4:O49)</f>
        <v>200</v>
      </c>
      <c r="P51" s="39">
        <f>SUM(P5:P49)</f>
        <v>3934.29</v>
      </c>
      <c r="Q51" s="39">
        <f>SUM(Q4:Q50)</f>
        <v>364.06</v>
      </c>
      <c r="R51" s="36">
        <f>SUM(R4:R50)</f>
        <v>41958.1</v>
      </c>
      <c r="S51" s="40">
        <f>SUM(M51:P51)</f>
        <v>8143.77</v>
      </c>
      <c r="T51" s="41">
        <f>SUM(T49)</f>
        <v>36425.1</v>
      </c>
      <c r="U51" s="42">
        <f>SUM(U32-U38-U42)</f>
        <v>19398.28</v>
      </c>
    </row>
    <row r="52" spans="1:21" ht="12" thickBot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15"/>
      <c r="T52" s="44"/>
    </row>
    <row r="53" spans="1:21" ht="12" thickBot="1" x14ac:dyDescent="0.25">
      <c r="A53" s="45" t="s">
        <v>43</v>
      </c>
      <c r="B53" s="46"/>
      <c r="C53" s="46">
        <v>27600.68</v>
      </c>
      <c r="D53" s="47">
        <v>45017</v>
      </c>
      <c r="E53" s="45" t="s">
        <v>44</v>
      </c>
      <c r="F53" s="46"/>
      <c r="G53" s="46"/>
      <c r="H53" s="46"/>
      <c r="I53" s="48">
        <v>2610.77</v>
      </c>
      <c r="J53" s="49">
        <v>45017</v>
      </c>
      <c r="K53" s="46" t="s">
        <v>15</v>
      </c>
      <c r="L53" s="50">
        <f>SUM(C53+I53)</f>
        <v>30211.45</v>
      </c>
      <c r="M53" s="43"/>
      <c r="N53" s="43"/>
      <c r="O53" s="43"/>
      <c r="P53" s="43"/>
      <c r="Q53" s="43"/>
      <c r="R53" s="43"/>
      <c r="S53" s="15"/>
      <c r="T53" s="15"/>
    </row>
    <row r="54" spans="1:21" ht="12" thickBo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51"/>
      <c r="M54" s="43"/>
      <c r="N54" s="15"/>
      <c r="O54" s="43"/>
      <c r="P54" s="43"/>
      <c r="Q54" s="15"/>
      <c r="R54" s="43"/>
      <c r="S54" s="43"/>
      <c r="T54" s="43"/>
    </row>
    <row r="55" spans="1:21" x14ac:dyDescent="0.2">
      <c r="A55" s="43"/>
      <c r="B55" s="52">
        <v>2023</v>
      </c>
      <c r="C55" s="53" t="s">
        <v>45</v>
      </c>
      <c r="D55" s="54">
        <f>SUM(I3+I51)</f>
        <v>1325.9500000000007</v>
      </c>
      <c r="E55" s="43"/>
      <c r="F55" s="43"/>
      <c r="G55" s="15"/>
      <c r="H55" s="43"/>
      <c r="I55" s="43"/>
      <c r="J55" s="52" t="s">
        <v>46</v>
      </c>
      <c r="K55" s="53"/>
      <c r="L55" s="55">
        <f>SUM(C50)</f>
        <v>15683.37</v>
      </c>
      <c r="M55" s="43"/>
      <c r="N55" s="43"/>
      <c r="O55" s="43"/>
      <c r="P55" s="43"/>
      <c r="Q55" s="43"/>
      <c r="R55" s="43"/>
      <c r="S55" s="43"/>
      <c r="T55" s="43"/>
    </row>
    <row r="56" spans="1:21" x14ac:dyDescent="0.2">
      <c r="A56" s="43"/>
      <c r="B56" s="56">
        <v>2023</v>
      </c>
      <c r="C56" s="30" t="s">
        <v>47</v>
      </c>
      <c r="D56" s="57">
        <f>SUM(T51)</f>
        <v>36425.1</v>
      </c>
      <c r="E56" s="43"/>
      <c r="F56" s="43"/>
      <c r="G56" s="43"/>
      <c r="H56" s="43"/>
      <c r="I56" s="43"/>
      <c r="J56" s="56" t="s">
        <v>48</v>
      </c>
      <c r="K56" s="30"/>
      <c r="L56" s="58">
        <f>SUM(S51)</f>
        <v>8143.77</v>
      </c>
      <c r="M56" s="43" t="s">
        <v>110</v>
      </c>
      <c r="N56" s="43"/>
      <c r="O56" s="43"/>
      <c r="P56" s="43"/>
      <c r="Q56" s="43"/>
      <c r="R56" s="43"/>
      <c r="S56" s="43"/>
      <c r="T56" s="43"/>
    </row>
    <row r="57" spans="1:21" ht="12" thickBot="1" x14ac:dyDescent="0.25">
      <c r="A57" s="43"/>
      <c r="B57" s="56"/>
      <c r="C57" s="30"/>
      <c r="D57" s="57"/>
      <c r="E57" s="43"/>
      <c r="F57" s="43"/>
      <c r="G57" s="43"/>
      <c r="H57" s="43"/>
      <c r="I57" s="43"/>
      <c r="J57" s="56"/>
      <c r="K57" s="30"/>
      <c r="L57" s="58"/>
      <c r="M57" s="43"/>
      <c r="N57" s="43"/>
      <c r="O57" s="43"/>
      <c r="P57" s="43"/>
      <c r="Q57" s="43"/>
      <c r="R57" s="43"/>
      <c r="S57" s="43"/>
      <c r="T57" s="43"/>
    </row>
    <row r="58" spans="1:21" ht="12" thickBot="1" x14ac:dyDescent="0.25">
      <c r="A58" s="43"/>
      <c r="B58" s="59"/>
      <c r="C58" s="35" t="s">
        <v>49</v>
      </c>
      <c r="D58" s="60">
        <f>SUM(D55:D57)</f>
        <v>37751.050000000003</v>
      </c>
      <c r="E58" s="43"/>
      <c r="F58" s="43"/>
      <c r="G58" s="43"/>
      <c r="H58" s="43"/>
      <c r="I58" s="43"/>
      <c r="J58" s="59" t="s">
        <v>50</v>
      </c>
      <c r="K58" s="35"/>
      <c r="L58" s="50">
        <f>SUM(L53+L55-L56)</f>
        <v>37751.050000000003</v>
      </c>
      <c r="M58" s="43"/>
      <c r="N58" s="43"/>
      <c r="O58" s="43"/>
      <c r="P58" s="43"/>
      <c r="Q58" s="43"/>
      <c r="R58" s="43"/>
      <c r="S58" s="43"/>
      <c r="T58" s="43"/>
    </row>
    <row r="59" spans="1:21" ht="12" thickBot="1" x14ac:dyDescent="0.25">
      <c r="H59" s="61"/>
    </row>
    <row r="60" spans="1:21" ht="12" thickBot="1" x14ac:dyDescent="0.25">
      <c r="C60" s="62" t="s">
        <v>51</v>
      </c>
      <c r="D60" s="63" t="s">
        <v>52</v>
      </c>
      <c r="G60" s="42"/>
    </row>
    <row r="61" spans="1:21" x14ac:dyDescent="0.2">
      <c r="C61" s="64" t="s">
        <v>53</v>
      </c>
      <c r="D61" s="65">
        <v>6500</v>
      </c>
    </row>
    <row r="62" spans="1:21" x14ac:dyDescent="0.2">
      <c r="C62" s="64" t="s">
        <v>54</v>
      </c>
      <c r="D62" s="65">
        <v>10000</v>
      </c>
    </row>
    <row r="63" spans="1:21" x14ac:dyDescent="0.2">
      <c r="C63" s="64" t="s">
        <v>55</v>
      </c>
      <c r="D63" s="65">
        <v>800</v>
      </c>
    </row>
    <row r="64" spans="1:21" x14ac:dyDescent="0.2">
      <c r="C64" s="64" t="s">
        <v>56</v>
      </c>
      <c r="D64" s="65">
        <v>1000</v>
      </c>
    </row>
    <row r="65" spans="3:4" x14ac:dyDescent="0.2">
      <c r="C65" s="64" t="s">
        <v>57</v>
      </c>
      <c r="D65" s="65">
        <v>2000</v>
      </c>
    </row>
    <row r="66" spans="3:4" x14ac:dyDescent="0.2">
      <c r="C66" s="64" t="s">
        <v>58</v>
      </c>
      <c r="D66" s="65">
        <v>1435</v>
      </c>
    </row>
    <row r="67" spans="3:4" x14ac:dyDescent="0.2">
      <c r="C67" s="64" t="s">
        <v>59</v>
      </c>
      <c r="D67" s="65">
        <v>5000</v>
      </c>
    </row>
    <row r="68" spans="3:4" ht="12" thickBot="1" x14ac:dyDescent="0.25">
      <c r="C68" s="66" t="s">
        <v>60</v>
      </c>
      <c r="D68" s="67">
        <v>800</v>
      </c>
    </row>
    <row r="69" spans="3:4" ht="12" thickBot="1" x14ac:dyDescent="0.25">
      <c r="C69" s="62" t="s">
        <v>61</v>
      </c>
      <c r="D69" s="63">
        <f>SUM(D61:D68)</f>
        <v>27535</v>
      </c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19221190 - Ellie Crossland</cp:lastModifiedBy>
  <cp:lastPrinted>2020-01-23T20:23:29Z</cp:lastPrinted>
  <dcterms:created xsi:type="dcterms:W3CDTF">2019-05-22T09:57:14Z</dcterms:created>
  <dcterms:modified xsi:type="dcterms:W3CDTF">2023-11-27T07:51:28Z</dcterms:modified>
</cp:coreProperties>
</file>